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<sst xmlns="http://schemas.openxmlformats.org/spreadsheetml/2006/main" count="395" uniqueCount="342">
  <si>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</si>
  <si>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</si>
  <si>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</si>
  <si>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</si>
  <si>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</si>
  <si>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</si>
  <si>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</si>
  <si>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</si>
  <si>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</si>
  <si>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</si>
  <si>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</si>
  <si>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</si>
  <si>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</si>
  <si>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</si>
  <si>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</si>
  <si>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</si>
  <si>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</si>
  <si>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</si>
  <si>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</si>
  <si>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</si>
  <si>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</si>
  <si>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</si>
  <si>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</si>
  <si>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</si>
  <si>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</si>
  <si>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</si>
  <si>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</si>
  <si>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</si>
  <si>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</si>
  <si>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</si>
  <si>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</si>
  <si>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</si>
  <si>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</si>
  <si>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</si>
  <si>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</si>
  <si>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</si>
  <si>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</si>
  <si>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</si>
  <si>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</si>
  <si>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</si>
  <si>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</si>
  <si>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</si>
  <si>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</si>
  <si>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</si>
  <si>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</si>
  <si>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</si>
  <si>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</si>
  <si>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</si>
  <si>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</si>
  <si>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</si>
  <si>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</si>
  <si>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</si>
  <si>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</si>
  <si>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</si>
  <si>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</si>
  <si>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</si>
  <si>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</si>
  <si>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</si>
  <si>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</si>
  <si>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</si>
  <si>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</si>
  <si>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</si>
  <si>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</si>
  <si>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</si>
  <si>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</si>
  <si>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</si>
  <si>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</si>
  <si>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</si>
  <si>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</si>
  <si>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</si>
  <si>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</si>
  <si>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</si>
  <si>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</si>
  <si>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</si>
  <si>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</si>
  <si>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</si>
  <si>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</si>
  <si>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</si>
  <si>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</si>
  <si>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</si>
  <si>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</si>
  <si>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</si>
  <si>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</si>
  <si>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</si>
  <si>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</si>
  <si>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</si>
  <si>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</si>
  <si>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</si>
  <si>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</si>
  <si>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</si>
  <si>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</si>
  <si>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</si>
  <si>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</si>
  <si>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</si>
  <si>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</si>
  <si>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</si>
  <si>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</si>
  <si>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</si>
  <si>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</si>
  <si>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</si>
  <si>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</si>
  <si>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</si>
  <si>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</si>
  <si>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</si>
  <si>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</si>
  <si>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</si>
  <si>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</si>
  <si>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</si>
  <si>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</si>
  <si>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</si>
  <si>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</si>
  <si>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</si>
  <si>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</si>
  <si>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</si>
  <si>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</si>
  <si>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</si>
  <si>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</si>
  <si>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</si>
  <si>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</si>
  <si>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</si>
  <si>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</si>
  <si>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</si>
  <si>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</si>
  <si>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</si>
  <si>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</si>
  <si>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</si>
  <si>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</si>
  <si>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</si>
  <si>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</si>
  <si>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</si>
  <si>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</si>
  <si>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</si>
  <si>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</si>
  <si>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</si>
  <si>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</si>
  <si>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</si>
  <si>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</si>
  <si>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</si>
  <si>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</si>
  <si>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</si>
  <si>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</si>
  <si>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</si>
  <si>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</si>
  <si>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</si>
  <si>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</si>
  <si>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</si>
  <si>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</si>
  <si>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</si>
  <si>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</si>
  <si>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</si>
  <si>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</si>
  <si>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</si>
  <si>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</si>
  <si>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</si>
  <si>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</si>
  <si>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</si>
  <si>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</si>
  <si>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</si>
  <si>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</si>
  <si>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</si>
  <si>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</si>
  <si>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</si>
  <si>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</si>
  <si>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</si>
  <si>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</si>
  <si>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</si>
  <si>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</si>
  <si>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</si>
  <si>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</si>
  <si>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</si>
  <si>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</si>
  <si>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</si>
  <si>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</si>
  <si>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</si>
  <si>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</si>
  <si>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</si>
  <si>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</si>
  <si>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</si>
  <si>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</si>
  <si>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</si>
  <si>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</si>
  <si>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</si>
  <si>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</si>
  <si>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</si>
  <si>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</si>
  <si>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</si>
  <si>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</si>
  <si>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</si>
  <si>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</si>
  <si>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</si>
  <si>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</si>
  <si>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</si>
  <si>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</si>
  <si>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</si>
  <si>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</si>
  <si>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</si>
  <si>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</si>
  <si>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</si>
  <si>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</si>
  <si>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</si>
  <si>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</si>
  <si>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</si>
  <si>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</si>
  <si>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</si>
  <si>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</si>
  <si>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</si>
  <si>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</si>
  <si>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</si>
  <si>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</si>
  <si>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</si>
  <si>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</si>
  <si>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</si>
  <si>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</si>
  <si>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</si>
  <si>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</si>
  <si>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</si>
  <si>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</si>
  <si>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</si>
  <si>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</si>
  <si>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</si>
  <si>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</si>
  <si>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</si>
  <si>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</si>
  <si>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</si>
  <si>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</si>
  <si>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</si>
  <si>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</si>
  <si>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</si>
  <si>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</si>
  <si>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</si>
  <si>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</si>
  <si>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</si>
  <si>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</si>
  <si>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</si>
  <si>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</si>
  <si>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</si>
  <si>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</si>
  <si>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</si>
  <si>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</si>
  <si>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</si>
  <si>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</si>
  <si>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</si>
  <si>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</si>
  <si>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</si>
  <si>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</si>
  <si>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</si>
  <si>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</si>
  <si>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</si>
  <si>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</si>
  <si>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</si>
  <si>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</si>
  <si>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</si>
  <si>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</si>
  <si>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</si>
  <si>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</si>
  <si>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</si>
  <si>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</si>
  <si>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</si>
  <si>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</si>
  <si>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</si>
  <si>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</si>
  <si>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</si>
  <si>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</si>
  <si>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</si>
  <si>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</si>
  <si>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</si>
  <si>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</si>
  <si>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</si>
  <si>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</si>
  <si>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</si>
  <si>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</si>
  <si>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</si>
  <si>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</si>
  <si>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</si>
  <si>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</si>
  <si>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</si>
  <si>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</si>
  <si>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</si>
  <si>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</si>
  <si>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</si>
  <si>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</si>
  <si>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</si>
  <si>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</si>
  <si>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</si>
  <si>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</si>
  <si>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</si>
  <si>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</si>
  <si>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</si>
  <si>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</si>
  <si>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</si>
  <si>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</si>
  <si>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</si>
  <si>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</si>
  <si>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</si>
  <si>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</si>
  <si>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</si>
  <si>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</si>
  <si>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</si>
  <si>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</si>
  <si>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</si>
  <si>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</si>
  <si>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</si>
  <si>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</si>
  <si>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</si>
  <si>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</si>
  <si>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</si>
  <si>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</si>
  <si>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</si>
  <si>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</si>
  <si>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</si>
  <si>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</si>
  <si>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</si>
  <si>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</si>
  <si>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</si>
  <si>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</si>
  <si>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</si>
  <si>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</si>
  <si>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</si>
  <si>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</si>
  <si>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</si>
  <si>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</si>
  <si>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</si>
  <si>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</si>
  <si>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</si>
  <si>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</si>
  <si>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</si>
  <si>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</si>
  <si>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</si>
  <si>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</si>
  <si>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</si>
  <si>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</si>
  <si>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</si>
  <si>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</si>
  <si>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</si>
  <si>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Rusković Anto, Kristić Maja</t>
  </si>
  <si>
    <t>Obveznik: EXCELSA NEKRETNINE d.d.</t>
  </si>
  <si>
    <t>Rusković Anto</t>
  </si>
  <si>
    <t>020414355</t>
  </si>
  <si>
    <t>020414366</t>
  </si>
  <si>
    <t>aruskovic@excelsa.hr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</si>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</sst>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xcels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11" sqref="G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42736</v>
      </c>
      <c r="F2" s="12"/>
      <c r="G2" s="13" t="s">
        <v>250</v>
      </c>
      <c r="H2" s="120">
        <v>43008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98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 t="s">
        <v>329</v>
      </c>
      <c r="E24" s="151"/>
      <c r="F24" s="151"/>
      <c r="G24" s="152"/>
      <c r="H24" s="51" t="s">
        <v>261</v>
      </c>
      <c r="I24" s="122">
        <v>15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 t="s">
        <v>332</v>
      </c>
      <c r="D44" s="132"/>
      <c r="E44" s="26"/>
      <c r="F44" s="143" t="s">
        <v>333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xcels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K118" sqref="K11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185370953</v>
      </c>
      <c r="K8" s="53">
        <f>K9+K16+K26+K35+K39</f>
        <v>182200074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39976</v>
      </c>
      <c r="K9" s="53">
        <f>SUM(K10:K15)</f>
        <v>79068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39976</v>
      </c>
      <c r="K11" s="7">
        <v>29488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>
        <v>49580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152472418</v>
      </c>
      <c r="K16" s="53">
        <f>SUM(K17:K25)</f>
        <v>149262447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2858794</v>
      </c>
      <c r="K17" s="7">
        <v>2858794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17144889</v>
      </c>
      <c r="K18" s="7">
        <v>16875802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17199242</v>
      </c>
      <c r="K20" s="7">
        <v>16467845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15212252</v>
      </c>
      <c r="K23" s="7">
        <v>15364051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120386</v>
      </c>
      <c r="K24" s="7">
        <v>120386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99936855</v>
      </c>
      <c r="K25" s="7">
        <v>97575569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31090000</v>
      </c>
      <c r="K26" s="53">
        <f>SUM(K27:K34)</f>
        <v>31090000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31090000</v>
      </c>
      <c r="K33" s="7">
        <v>31090000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1768559</v>
      </c>
      <c r="K39" s="7">
        <v>1768559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57800819</v>
      </c>
      <c r="K40" s="53">
        <f>K41+K49+K56+K64</f>
        <v>86631729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562235</v>
      </c>
      <c r="K41" s="53">
        <f>SUM(K42:K48)</f>
        <v>583866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562235</v>
      </c>
      <c r="K42" s="7">
        <v>583866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802294</v>
      </c>
      <c r="K49" s="53">
        <f>SUM(K50:K55)</f>
        <v>9606992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742999</v>
      </c>
      <c r="K51" s="7">
        <v>4936093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>
        <v>4656088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59295</v>
      </c>
      <c r="K55" s="7">
        <v>14811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51030178</v>
      </c>
      <c r="K56" s="53">
        <f>SUM(K57:K63)</f>
        <v>59617058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51030178</v>
      </c>
      <c r="K62" s="7">
        <v>59617058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5406112</v>
      </c>
      <c r="K64" s="7">
        <v>16823813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160696</v>
      </c>
      <c r="K65" s="7">
        <v>88588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243332468</v>
      </c>
      <c r="K66" s="53">
        <f>K7+K8+K40+K65</f>
        <v>268920391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229263930</v>
      </c>
      <c r="K69" s="54">
        <f>K70+K71+K72+K78+K79+K82+K85</f>
        <v>254018804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124521087</v>
      </c>
      <c r="K70" s="7">
        <v>128077553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61353457</v>
      </c>
      <c r="K71" s="7">
        <v>61353457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2289896</v>
      </c>
      <c r="K72" s="53">
        <f>K73+K74-K75+K76+K77</f>
        <v>2289896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2289896</v>
      </c>
      <c r="K73" s="7">
        <v>2289896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17985994</v>
      </c>
      <c r="K79" s="53">
        <f>K80-K81</f>
        <v>20864019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17985994</v>
      </c>
      <c r="K80" s="7">
        <v>20864019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23113496</v>
      </c>
      <c r="K82" s="53">
        <f>K83-K84</f>
        <v>41433879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23113496</v>
      </c>
      <c r="K83" s="7">
        <v>41433879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464907</v>
      </c>
      <c r="K90" s="53">
        <f>SUM(K91:K99)</f>
        <v>461352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464907</v>
      </c>
      <c r="K92" s="7">
        <v>461352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3635020</v>
      </c>
      <c r="K100" s="53">
        <f>SUM(K101:K112)</f>
        <v>4497005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1443018</v>
      </c>
      <c r="K102" s="7">
        <v>1443018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37025</v>
      </c>
      <c r="K104" s="7">
        <v>28327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505514</v>
      </c>
      <c r="K105" s="7">
        <v>655345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167116</v>
      </c>
      <c r="K108" s="7">
        <v>182053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1264732</v>
      </c>
      <c r="K109" s="7">
        <v>1978701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217615</v>
      </c>
      <c r="K112" s="7">
        <v>209561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9968611</v>
      </c>
      <c r="K113" s="7">
        <v>9943230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243332468</v>
      </c>
      <c r="K114" s="53">
        <f>K69+K86+K90+K100+K113</f>
        <v>268920391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45689942</v>
      </c>
      <c r="K7" s="54">
        <f>SUM(K8:K9)</f>
        <v>26129039</v>
      </c>
      <c r="L7" s="54">
        <f>SUM(L8:L9)</f>
        <v>53639816</v>
      </c>
      <c r="M7" s="54">
        <f>SUM(M8:M9)</f>
        <v>29905128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45612774</v>
      </c>
      <c r="K8" s="7">
        <v>26120379</v>
      </c>
      <c r="L8" s="7">
        <v>53532857</v>
      </c>
      <c r="M8" s="7">
        <v>29905128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77168</v>
      </c>
      <c r="K9" s="7">
        <v>8660</v>
      </c>
      <c r="L9" s="7">
        <v>106959</v>
      </c>
      <c r="M9" s="7"/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12037650</v>
      </c>
      <c r="K10" s="53">
        <f>K11+K12+K16+K20+K21+K22+K25+K26</f>
        <v>5052753</v>
      </c>
      <c r="L10" s="53">
        <f>L11+L12+L16+L20+L21+L22+L25+L26</f>
        <v>11954161</v>
      </c>
      <c r="M10" s="53">
        <f>M11+M12+M16+M20+M21+M22+M25+M26</f>
        <v>4746299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3778606</v>
      </c>
      <c r="K12" s="53">
        <f>SUM(K13:K15)</f>
        <v>2031852</v>
      </c>
      <c r="L12" s="53">
        <f>SUM(L13:L15)</f>
        <v>3041377</v>
      </c>
      <c r="M12" s="53">
        <f>SUM(M13:M15)</f>
        <v>1404013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259386</v>
      </c>
      <c r="K13" s="7">
        <v>118275</v>
      </c>
      <c r="L13" s="7">
        <v>314659</v>
      </c>
      <c r="M13" s="7">
        <v>141586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3519220</v>
      </c>
      <c r="K15" s="7">
        <v>1913577</v>
      </c>
      <c r="L15" s="7">
        <v>2726718</v>
      </c>
      <c r="M15" s="7">
        <v>1262427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2738586</v>
      </c>
      <c r="K16" s="53">
        <f>SUM(K17:K19)</f>
        <v>1011311</v>
      </c>
      <c r="L16" s="53">
        <f>SUM(L17:L19)</f>
        <v>2870320</v>
      </c>
      <c r="M16" s="53">
        <f>SUM(M17:M19)</f>
        <v>1079414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1419507</v>
      </c>
      <c r="K17" s="7">
        <v>532243</v>
      </c>
      <c r="L17" s="7">
        <v>1531411</v>
      </c>
      <c r="M17" s="7">
        <v>583940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917171</v>
      </c>
      <c r="K18" s="7">
        <v>330651</v>
      </c>
      <c r="L18" s="7">
        <v>917667</v>
      </c>
      <c r="M18" s="7">
        <v>337061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401908</v>
      </c>
      <c r="K19" s="7">
        <v>148417</v>
      </c>
      <c r="L19" s="7">
        <v>421242</v>
      </c>
      <c r="M19" s="7">
        <v>158413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4029002</v>
      </c>
      <c r="K20" s="7">
        <v>1357349</v>
      </c>
      <c r="L20" s="7">
        <v>4096332</v>
      </c>
      <c r="M20" s="7">
        <v>1369166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1251800</v>
      </c>
      <c r="K21" s="7">
        <v>412585</v>
      </c>
      <c r="L21" s="7">
        <v>1946132</v>
      </c>
      <c r="M21" s="7">
        <v>893706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239656</v>
      </c>
      <c r="K26" s="7">
        <v>239656</v>
      </c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2174501</v>
      </c>
      <c r="K27" s="53">
        <f>SUM(K28:K32)</f>
        <v>842793</v>
      </c>
      <c r="L27" s="53">
        <f>SUM(L28:L32)</f>
        <v>1700107</v>
      </c>
      <c r="M27" s="53">
        <f>SUM(M28:M32)</f>
        <v>1205056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2174501</v>
      </c>
      <c r="K29" s="7">
        <v>842793</v>
      </c>
      <c r="L29" s="7">
        <v>1700107</v>
      </c>
      <c r="M29" s="7">
        <v>1205056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2609145</v>
      </c>
      <c r="K33" s="53">
        <f>SUM(K34:K37)</f>
        <v>858609</v>
      </c>
      <c r="L33" s="53">
        <f>SUM(L34:L37)</f>
        <v>1951883</v>
      </c>
      <c r="M33" s="53">
        <f>SUM(M34:M37)</f>
        <v>470526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2609145</v>
      </c>
      <c r="K35" s="7">
        <v>858609</v>
      </c>
      <c r="L35" s="7">
        <v>1951883</v>
      </c>
      <c r="M35" s="7">
        <v>470526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47864443</v>
      </c>
      <c r="K42" s="53">
        <f>K7+K27+K38+K40</f>
        <v>26971832</v>
      </c>
      <c r="L42" s="53">
        <f>L7+L27+L38+L40</f>
        <v>55339923</v>
      </c>
      <c r="M42" s="53">
        <f>M7+M27+M38+M40</f>
        <v>31110184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14646795</v>
      </c>
      <c r="K43" s="53">
        <f>K10+K33+K39+K41</f>
        <v>5911362</v>
      </c>
      <c r="L43" s="53">
        <f>L10+L33+L39+L41</f>
        <v>13906044</v>
      </c>
      <c r="M43" s="53">
        <f>M10+M33+M39+M41</f>
        <v>5216825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33217648</v>
      </c>
      <c r="K44" s="53">
        <f>K42-K43</f>
        <v>21060470</v>
      </c>
      <c r="L44" s="53">
        <f>L42-L43</f>
        <v>41433879</v>
      </c>
      <c r="M44" s="53">
        <f>M42-M43</f>
        <v>25893359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33217648</v>
      </c>
      <c r="K45" s="53">
        <f>IF(K42&gt;K43,K42-K43,0)</f>
        <v>21060470</v>
      </c>
      <c r="L45" s="53">
        <f>IF(L42&gt;L43,L42-L43,0)</f>
        <v>41433879</v>
      </c>
      <c r="M45" s="53">
        <f>IF(M42&gt;M43,M42-M43,0)</f>
        <v>25893359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33217648</v>
      </c>
      <c r="K48" s="53">
        <f>K44-K47</f>
        <v>21060470</v>
      </c>
      <c r="L48" s="53">
        <f>L44-L47</f>
        <v>41433879</v>
      </c>
      <c r="M48" s="53">
        <f>M44-M47</f>
        <v>25893359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33217648</v>
      </c>
      <c r="K49" s="53">
        <f>IF(K48&gt;0,K48,0)</f>
        <v>21060470</v>
      </c>
      <c r="L49" s="53">
        <f>IF(L48&gt;0,L48,0)</f>
        <v>41433879</v>
      </c>
      <c r="M49" s="53">
        <f>IF(M48&gt;0,M48,0)</f>
        <v>25893359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33217648</v>
      </c>
      <c r="K56" s="6">
        <v>21060470</v>
      </c>
      <c r="L56" s="6">
        <v>41433879</v>
      </c>
      <c r="M56" s="6">
        <v>25893359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33217648</v>
      </c>
      <c r="K67" s="61">
        <f>K56+K66</f>
        <v>21060470</v>
      </c>
      <c r="L67" s="61">
        <f>L56+L66</f>
        <v>41433879</v>
      </c>
      <c r="M67" s="61">
        <f>M56+M66</f>
        <v>25893359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9" sqref="A49:H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33217648</v>
      </c>
      <c r="K7" s="7">
        <v>41433879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4029002</v>
      </c>
      <c r="K8" s="7">
        <v>4096332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1808826</v>
      </c>
      <c r="K9" s="7">
        <v>861985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39055476</v>
      </c>
      <c r="K13" s="53">
        <f>SUM(K7:K12)</f>
        <v>46392196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7352310</v>
      </c>
      <c r="K15" s="7">
        <v>8804698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195263</v>
      </c>
      <c r="K16" s="7">
        <v>21631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239656</v>
      </c>
      <c r="K17" s="7">
        <v>206390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7787229</v>
      </c>
      <c r="K18" s="53">
        <f>SUM(K14:K17)</f>
        <v>9032719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31268247</v>
      </c>
      <c r="K19" s="53">
        <f>IF(K13&gt;K18,K13-K18,0)</f>
        <v>37359477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500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416360</v>
      </c>
      <c r="K24" s="7">
        <v>72192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416860</v>
      </c>
      <c r="K27" s="53">
        <f>SUM(K22:K26)</f>
        <v>72192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3043601</v>
      </c>
      <c r="K28" s="7">
        <v>744528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9703218</v>
      </c>
      <c r="K30" s="7">
        <v>8586880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12746819</v>
      </c>
      <c r="K31" s="53">
        <f>SUM(K28:K30)</f>
        <v>9331408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12329959</v>
      </c>
      <c r="K33" s="53">
        <f>IF(K31&gt;K27,K31-K27,0)</f>
        <v>9259216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8952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8952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1148072</v>
      </c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13676784</v>
      </c>
      <c r="K40" s="7">
        <v>16679005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18408</v>
      </c>
      <c r="K43" s="7">
        <v>12507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14843264</v>
      </c>
      <c r="K44" s="53">
        <f>SUM(K39:K43)</f>
        <v>16691512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14843264</v>
      </c>
      <c r="K46" s="53">
        <f>IF(K44&gt;K38,K44-K38,0)</f>
        <v>16682560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4095024</v>
      </c>
      <c r="K47" s="53">
        <f>IF(K19-K20+K32-K33+K45-K46&gt;0,K19-K20+K32-K33+K45-K46,0)</f>
        <v>11417701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6261640</v>
      </c>
      <c r="K49" s="7">
        <v>5406112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4095024</v>
      </c>
      <c r="K50" s="7">
        <v>11417701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10356664</v>
      </c>
      <c r="K52" s="61">
        <f>K49+K50-K51</f>
        <v>16823813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42736</v>
      </c>
      <c r="F2" s="43" t="s">
        <v>250</v>
      </c>
      <c r="G2" s="269">
        <v>43008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124521087</v>
      </c>
      <c r="K5" s="45">
        <v>128077553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61353457</v>
      </c>
      <c r="K6" s="46">
        <v>61353457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2289896</v>
      </c>
      <c r="K7" s="46">
        <v>2289896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17985994</v>
      </c>
      <c r="K8" s="46">
        <v>20864019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23113496</v>
      </c>
      <c r="K9" s="46">
        <v>41433879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229263930</v>
      </c>
      <c r="K14" s="79">
        <f>SUM(K5:K13)</f>
        <v>254018804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perina</cp:lastModifiedBy>
  <cp:lastPrinted>2017-10-25T10:39:13Z</cp:lastPrinted>
  <dcterms:created xsi:type="dcterms:W3CDTF">2008-10-17T11:51:54Z</dcterms:created>
  <dcterms:modified xsi:type="dcterms:W3CDTF">2017-10-25T10:52:58Z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